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shortcut-targets-by-id\0By_KwsUiMg_gS0ZsTXVkQ01PNjA\TheBuro\2020 BST Bytovy soubor Terchovska\04_DSP\17_work\JV 25-03-10 Vycisteni VV\250122_rozpočet (29.2.2024) - odstraneni KR\SO 406\"/>
    </mc:Choice>
  </mc:AlternateContent>
  <xr:revisionPtr revIDLastSave="0" documentId="13_ncr:1_{7CD3DD4C-EACB-4743-812B-0272070DB039}" xr6:coauthVersionLast="47" xr6:coauthVersionMax="47" xr10:uidLastSave="{00000000-0000-0000-0000-000000000000}"/>
  <bookViews>
    <workbookView xWindow="-120" yWindow="-120" windowWidth="29040" windowHeight="15840" firstSheet="1" activeTab="1" xr2:uid="{00000000-000D-0000-FFFF-FFFF00000000}"/>
  </bookViews>
  <sheets>
    <sheet name="Rekapitulácia stavby" sheetId="1" state="veryHidden" r:id="rId1"/>
    <sheet name="SO406" sheetId="6" r:id="rId2"/>
  </sheets>
  <definedNames>
    <definedName name="_xlnm._FilterDatabase" localSheetId="1" hidden="1">'SO406'!$A$14:$I$49</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0">'Rekapitulácia stavby'!$92:$92</definedName>
    <definedName name="_xlnm.Print_Titles" localSheetId="1">'SO406'!$14:$14</definedName>
    <definedName name="obch_sleva">#REF!</definedName>
    <definedName name="_xlnm.Print_Area" localSheetId="0">'Rekapitulácia stavby'!$D$4:$AO$76,'Rekapitulácia stavby'!$C$82:$AQ$96</definedName>
    <definedName name="_xlnm.Print_Area" localSheetId="1">'SO406'!$A$1:$I$54</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workbook>
</file>

<file path=xl/calcChain.xml><?xml version="1.0" encoding="utf-8"?>
<calcChain xmlns="http://schemas.openxmlformats.org/spreadsheetml/2006/main">
  <c r="F21" i="6" l="1"/>
  <c r="H49" i="6" l="1"/>
  <c r="H48" i="6"/>
  <c r="H47" i="6"/>
  <c r="H46" i="6"/>
  <c r="H45" i="6"/>
  <c r="H44" i="6"/>
  <c r="H43" i="6"/>
  <c r="H41" i="6"/>
  <c r="H40" i="6"/>
  <c r="H39" i="6"/>
  <c r="H38" i="6"/>
  <c r="H36" i="6"/>
  <c r="H35" i="6"/>
  <c r="H34" i="6"/>
  <c r="H33" i="6"/>
  <c r="H31" i="6"/>
  <c r="F30" i="6"/>
  <c r="H30" i="6" s="1"/>
  <c r="H29" i="6"/>
  <c r="H28" i="6"/>
  <c r="H27" i="6"/>
  <c r="H26" i="6"/>
  <c r="H25" i="6"/>
  <c r="H24" i="6"/>
  <c r="F23" i="6"/>
  <c r="H23" i="6" s="1"/>
  <c r="F22" i="6"/>
  <c r="H22" i="6" s="1"/>
  <c r="H21" i="6"/>
  <c r="H20" i="6"/>
  <c r="H19" i="6"/>
  <c r="H18" i="6"/>
  <c r="H32" i="6" l="1"/>
  <c r="H37" i="6"/>
  <c r="H17" i="6"/>
  <c r="H42" i="6"/>
  <c r="H16" i="6" l="1"/>
  <c r="AY95" i="1" l="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<sst xmlns="http://schemas.openxmlformats.org/spreadsheetml/2006/main" count="261" uniqueCount="139">
  <si>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</si>
  <si>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</si>
  <si>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</si>
  <si>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</si>
  <si>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</si>
  <si>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</si>
  <si>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</si>
  <si>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</si>
  <si>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</si>
  <si>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</si>
  <si>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</si>
  <si>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</si>
  <si>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</si>
  <si>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</si>
  <si>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</si>
  <si>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</si>
  <si>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</si>
  <si>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</si>
  <si>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</si>
  <si>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</si>
  <si>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</si>
  <si>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</si>
  <si>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</si>
  <si>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</si>
  <si>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</si>
  <si>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</si>
  <si>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</si>
  <si>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</si>
  <si>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</si>
  <si>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</si>
  <si>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</si>
  <si>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</si>
  <si>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</si>
  <si>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</si>
  <si>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</si>
  <si>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</si>
  <si>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</si>
  <si>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</si>
  <si>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</si>
  <si>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</si>
  <si>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</si>
  <si>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</si>
  <si>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</si>
  <si>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</si>
  <si>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</si>
  <si>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</si>
  <si>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</si>
  <si>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</si>
  <si>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</si>
  <si>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</si>
  <si>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</si>
  <si>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</si>
  <si>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</si>
  <si>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</si>
  <si>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</si>
  <si>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</si>
  <si>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</si>
  <si>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</si>
  <si>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</si>
  <si>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</si>
  <si>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</si>
  <si>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</si>
  <si>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</si>
  <si>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</si>
  <si>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</si>
  <si>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</si>
  <si>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</si>
  <si>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</si>
  <si>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</si>
  <si>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</si>
  <si>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</si>
  <si>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</si>
  <si>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</si>
  <si>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</si>
  <si>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</si>
  <si>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</si>
  <si>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</si>
  <si>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</si>
  <si>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</si>
  <si>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</si>
  <si>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</si>
  <si>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</si>
  <si>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</si>
  <si>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</si>
  <si>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</si>
  <si>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</si>
  <si>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</si>
  <si>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</si>
  <si>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</si>
  <si>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</si>
  <si>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</si>
  <si>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</si>
  <si>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</si>
  <si>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</si>
  <si>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</si>
  <si>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</si>
  <si>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</si>
  <si>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</si>
  <si>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PVC výstražná fólia šírky 330mm</t>
  </si>
  <si>
    <t>Piesok pre káblové lôžko</t>
  </si>
  <si>
    <t>Dokumentácia skutočného vyhotovenia</t>
  </si>
  <si>
    <t>Východisková OPaOS</t>
  </si>
  <si>
    <t>Dopravné náklady - materiál</t>
  </si>
  <si>
    <t>m3</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</si>
  <si>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</si>
  <si>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</si>
  <si>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</si>
  <si>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</si>
  <si>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</si>
  <si>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Bratislava, m.č. Ružinov</t>
  </si>
  <si>
    <t>Hlavné mesto SR, Primaciálne nám. 1, 814 99 Bratislava</t>
  </si>
  <si>
    <t>NN navrhované rozvody - káble, chráničky</t>
  </si>
  <si>
    <t>NN rozvody - ostatné práce</t>
  </si>
  <si>
    <t>Navrhované svietidlá a príslušenstvo, uzemnenie</t>
  </si>
  <si>
    <t>Svietidlo VO5 - SITECO STREETLIGHT 11 MICRO 3000K, P1.0a, 1380lm, 14W, IP66</t>
  </si>
  <si>
    <t>Stožiar kužeľový 4m</t>
  </si>
  <si>
    <t>Stožiarová rozvodnica vrátane poistky 1x10A</t>
  </si>
  <si>
    <t>Zapojenie stožiarových svorkovníc</t>
  </si>
  <si>
    <t>Zapojenie svietidiel</t>
  </si>
  <si>
    <t>Základ pre oceľový stožiar</t>
  </si>
  <si>
    <t>Uzemňovací pás FeZn 30/4</t>
  </si>
  <si>
    <t>Kruhový vodič RD10</t>
  </si>
  <si>
    <t>Krížová svorka pre dva pásové vodiče</t>
  </si>
  <si>
    <t>Krížová svorka pre pás a kruhový vodič</t>
  </si>
  <si>
    <t>Pripojovacia svorka SP1</t>
  </si>
  <si>
    <t>Protikorózna ochrana - asfaltový náter balenie 10kg</t>
  </si>
  <si>
    <t>Montáž svoriek a vyhotovenie protikoróznej ochrany</t>
  </si>
  <si>
    <t>Osadenie stožiara, zapojenie stožiarovej svorkovnice</t>
  </si>
  <si>
    <t>CYKY-J 3x1,5</t>
  </si>
  <si>
    <t>Chránička FXKVR63</t>
  </si>
  <si>
    <t>Kábel CYKY-J osadenie do výkopu, vrátane navlečenia do chráničky</t>
  </si>
  <si>
    <t>NN navrhované rozvody - výkopy</t>
  </si>
  <si>
    <t>Pieskový podsyp, násyp a provizorná úprava terénu</t>
  </si>
  <si>
    <t>Jednotlivé prvky VO - svietidlá, stožiare, výložníky, kabeláž atď je potrebné vopred schváliť s vlastníkom a prevádzkovateľom sústavy verejného osvetlenia.</t>
  </si>
  <si>
    <t>SO 406 OSVETLENIE VNÚTROBLOKU</t>
  </si>
  <si>
    <t>BYTOVÝ DOM TERCHOVSKÁ</t>
  </si>
  <si>
    <t>Výkop káblovej ryhy do 400x400 (hĺbka, šírka)</t>
  </si>
  <si>
    <t>CYKY-J 4x...(podľa existujúcich rozvodov riešených v SO306)</t>
  </si>
  <si>
    <t>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</si>
</sst>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b/>
      <sz val="14"/>
      <name val="Arial"/>
      <family val="2"/>
      <charset val="238"/>
    </font>
    <font>
      <sz val="8"/>
      <name val="Arial"/>
      <family val="2"/>
      <charset val="238"/>
    </font>
    <font>
      <sz val="9"/>
      <name val="Arial"/>
      <family val="2"/>
      <charset val="238"/>
    </font>
    <font>
      <b/>
      <sz val="8"/>
      <color rgb="FF003366"/>
      <name val="Arial"/>
      <family val="2"/>
      <charset val="238"/>
    </font>
    <font>
      <b/>
      <sz val="10"/>
      <color rgb="FF003366"/>
      <name val="Arial"/>
      <family val="2"/>
      <charset val="238"/>
    </font>
    <font>
      <b/>
      <sz val="9"/>
      <name val="Arial"/>
      <family val="2"/>
    </font>
    <font>
      <b/>
      <sz val="8"/>
      <name val="Arial"/>
      <family val="2"/>
    </font>
    <font>
      <sz val="8"/>
      <name val="Arial CE"/>
      <family val="2"/>
    </font>
    <font>
      <b/>
      <sz val="12"/>
      <color rgb="FF960000"/>
      <name val="Arial"/>
      <family val="2"/>
      <charset val="238"/>
    </font>
    <font>
      <b/>
      <sz val="8"/>
      <color theme="3"/>
      <name val="Arial"/>
      <family val="2"/>
      <charset val="238"/>
    </font>
    <font>
      <b/>
      <sz val="12"/>
      <color theme="3"/>
      <name val="Arial"/>
      <family val="2"/>
      <charset val="238"/>
    </font>
    <font>
      <sz val="8"/>
      <color theme="3"/>
      <name val="Arial"/>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1" fillId="0" borderId="0"/>
  </cellStyleXfs>
  <cellXfs count="14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1" fillId="0" borderId="0" xfId="2" applyFont="1" applyAlignment="1">
      <alignment horizontal="left" vertical="center"/>
    </xf>
    <xf numFmtId="0" fontId="31" fillId="0" borderId="0" xfId="2" applyAlignment="1">
      <alignment vertical="center"/>
    </xf>
    <xf numFmtId="0" fontId="23" fillId="0" borderId="0" xfId="2" applyFont="1" applyAlignment="1">
      <alignment vertical="center"/>
    </xf>
    <xf numFmtId="0" fontId="31"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24" fillId="0" borderId="0" xfId="2" applyFont="1" applyAlignment="1">
      <alignment horizontal="left" vertical="center"/>
    </xf>
    <xf numFmtId="0" fontId="25" fillId="0" borderId="0" xfId="2" applyFont="1" applyAlignment="1">
      <alignment vertical="center"/>
    </xf>
    <xf numFmtId="0" fontId="25" fillId="0" borderId="0" xfId="2" applyFont="1" applyAlignment="1">
      <alignment vertical="center" wrapText="1"/>
    </xf>
    <xf numFmtId="0" fontId="26" fillId="0" borderId="22" xfId="2" applyFont="1" applyBorder="1" applyAlignment="1">
      <alignment horizontal="center" vertical="center" wrapText="1"/>
    </xf>
    <xf numFmtId="0" fontId="25" fillId="0" borderId="22" xfId="2" applyFont="1" applyBorder="1" applyAlignment="1">
      <alignment horizontal="center" vertical="center" wrapText="1"/>
    </xf>
    <xf numFmtId="0" fontId="25" fillId="0" borderId="0" xfId="2" applyFont="1" applyAlignment="1">
      <alignment horizontal="center" vertical="center" wrapText="1"/>
    </xf>
    <xf numFmtId="0" fontId="32" fillId="0" borderId="22" xfId="2" applyFont="1" applyBorder="1" applyAlignment="1">
      <alignment horizontal="left" vertical="center"/>
    </xf>
    <xf numFmtId="0" fontId="25" fillId="0" borderId="22" xfId="2" applyFont="1" applyBorder="1" applyAlignment="1">
      <alignment vertical="center"/>
    </xf>
    <xf numFmtId="167" fontId="32" fillId="0" borderId="22" xfId="2" applyNumberFormat="1" applyFont="1" applyBorder="1" applyAlignment="1">
      <alignment vertical="center"/>
    </xf>
    <xf numFmtId="0" fontId="25" fillId="0" borderId="22" xfId="2" applyFont="1" applyBorder="1" applyAlignment="1">
      <alignment vertical="center" wrapText="1"/>
    </xf>
    <xf numFmtId="0" fontId="33" fillId="0" borderId="22" xfId="2" applyFont="1" applyBorder="1" applyAlignment="1">
      <alignment vertical="center"/>
    </xf>
    <xf numFmtId="0" fontId="33" fillId="0" borderId="22" xfId="2" applyFont="1" applyBorder="1" applyAlignment="1">
      <alignment horizontal="left" vertical="center"/>
    </xf>
    <xf numFmtId="0" fontId="34" fillId="0" borderId="22" xfId="2" applyFont="1" applyBorder="1" applyAlignment="1">
      <alignment horizontal="left" vertical="center"/>
    </xf>
    <xf numFmtId="167" fontId="34" fillId="0" borderId="22" xfId="2" applyNumberFormat="1" applyFont="1" applyBorder="1" applyAlignment="1">
      <alignment vertical="center"/>
    </xf>
    <xf numFmtId="0" fontId="35" fillId="0" borderId="22" xfId="2" applyFont="1" applyBorder="1" applyAlignment="1">
      <alignment vertical="center" wrapText="1"/>
    </xf>
    <xf numFmtId="0" fontId="35" fillId="0" borderId="0" xfId="2" applyFont="1" applyAlignment="1">
      <alignment vertical="center"/>
    </xf>
    <xf numFmtId="0" fontId="27" fillId="0" borderId="22" xfId="2" applyFont="1" applyBorder="1" applyAlignment="1">
      <alignment vertical="center"/>
    </xf>
    <xf numFmtId="0" fontId="27" fillId="0" borderId="22" xfId="2" applyFont="1" applyBorder="1" applyAlignment="1">
      <alignment horizontal="left" vertical="center"/>
    </xf>
    <xf numFmtId="0" fontId="28" fillId="0" borderId="22" xfId="2" applyFont="1" applyBorder="1" applyAlignment="1">
      <alignment horizontal="left" vertical="center"/>
    </xf>
    <xf numFmtId="167" fontId="28" fillId="0" borderId="22" xfId="2" applyNumberFormat="1" applyFont="1" applyBorder="1" applyAlignment="1">
      <alignment vertical="center"/>
    </xf>
    <xf numFmtId="0" fontId="25" fillId="0" borderId="22" xfId="2" applyFont="1" applyBorder="1" applyAlignment="1" applyProtection="1">
      <alignment vertical="center" wrapText="1"/>
      <protection locked="0"/>
    </xf>
    <xf numFmtId="0" fontId="27" fillId="0" borderId="0" xfId="2" applyFont="1" applyAlignment="1">
      <alignment vertical="center"/>
    </xf>
    <xf numFmtId="0" fontId="26" fillId="0" borderId="22" xfId="2" applyFont="1" applyBorder="1" applyAlignment="1" applyProtection="1">
      <alignment horizontal="center" vertical="center"/>
      <protection locked="0"/>
    </xf>
    <xf numFmtId="0" fontId="26" fillId="0" borderId="22" xfId="2" applyFont="1" applyBorder="1" applyAlignment="1" applyProtection="1">
      <alignment horizontal="left" vertical="center" wrapText="1"/>
      <protection locked="0"/>
    </xf>
    <xf numFmtId="0" fontId="25" fillId="0" borderId="22" xfId="2" applyFont="1" applyBorder="1" applyAlignment="1" applyProtection="1">
      <alignment horizontal="center" vertical="center" wrapText="1"/>
      <protection locked="0"/>
    </xf>
    <xf numFmtId="167" fontId="26" fillId="0" borderId="22" xfId="2" applyNumberFormat="1" applyFont="1" applyBorder="1" applyAlignment="1" applyProtection="1">
      <alignment vertical="center"/>
      <protection locked="0"/>
    </xf>
    <xf numFmtId="49" fontId="26" fillId="0" borderId="22" xfId="2" applyNumberFormat="1" applyFont="1" applyBorder="1" applyAlignment="1" applyProtection="1">
      <alignment horizontal="left" vertical="center" wrapText="1"/>
      <protection locked="0"/>
    </xf>
    <xf numFmtId="0" fontId="29" fillId="0" borderId="22" xfId="2" applyFont="1" applyBorder="1" applyAlignment="1" applyProtection="1">
      <alignment horizontal="center" vertical="center"/>
      <protection locked="0"/>
    </xf>
    <xf numFmtId="49" fontId="29" fillId="0" borderId="22" xfId="2" applyNumberFormat="1" applyFont="1" applyBorder="1" applyAlignment="1" applyProtection="1">
      <alignment horizontal="left" vertical="center" wrapText="1"/>
      <protection locked="0"/>
    </xf>
    <xf numFmtId="0" fontId="29" fillId="0" borderId="22" xfId="2" applyFont="1" applyBorder="1" applyAlignment="1" applyProtection="1">
      <alignment horizontal="left" vertical="center" wrapText="1"/>
      <protection locked="0"/>
    </xf>
    <xf numFmtId="0" fontId="30" fillId="0" borderId="22" xfId="2" applyFont="1" applyBorder="1" applyAlignment="1" applyProtection="1">
      <alignment horizontal="center" vertical="center" wrapText="1"/>
      <protection locked="0"/>
    </xf>
    <xf numFmtId="167" fontId="29" fillId="0" borderId="22" xfId="2" applyNumberFormat="1" applyFont="1" applyBorder="1" applyAlignment="1" applyProtection="1">
      <alignment vertical="center"/>
      <protection locked="0"/>
    </xf>
    <xf numFmtId="0" fontId="30" fillId="0" borderId="22" xfId="2" applyFont="1" applyBorder="1" applyAlignment="1" applyProtection="1">
      <alignment vertical="center" wrapText="1"/>
      <protection locked="0"/>
    </xf>
    <xf numFmtId="0" fontId="30" fillId="0" borderId="0" xfId="2"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2" applyFont="1" applyAlignment="1">
      <alignment horizontal="left" vertical="center" wrapText="1"/>
    </xf>
    <xf numFmtId="0" fontId="31" fillId="0" borderId="0" xfId="2" applyAlignment="1">
      <alignment vertical="center"/>
    </xf>
    <xf numFmtId="0" fontId="2" fillId="0" borderId="0" xfId="2" applyFont="1" applyAlignment="1">
      <alignment horizontal="left" vertical="center" wrapText="1"/>
    </xf>
  </cellXfs>
  <cellStyles count="3">
    <cellStyle name="Hypertextový odkaz" xfId="1" builtinId="8"/>
    <cellStyle name="Normálna 4" xfId="2" xr:uid="{A4B77595-6DB0-4D74-9BFD-C53EACCD5015}"/>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23" t="s">
        <v>5</v>
      </c>
      <c r="AS2" s="109"/>
      <c r="AT2" s="109"/>
      <c r="AU2" s="109"/>
      <c r="AV2" s="109"/>
      <c r="AW2" s="109"/>
      <c r="AX2" s="109"/>
      <c r="AY2" s="109"/>
      <c r="AZ2" s="109"/>
      <c r="BA2" s="109"/>
      <c r="BB2" s="109"/>
      <c r="BC2" s="109"/>
      <c r="BD2" s="109"/>
      <c r="BE2" s="109"/>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08" t="s">
        <v>11</v>
      </c>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R5" s="11"/>
      <c r="BS5" s="8" t="s">
        <v>6</v>
      </c>
    </row>
    <row r="6" spans="1:74" ht="36.950000000000003" customHeight="1" x14ac:dyDescent="0.2">
      <c r="B6" s="11"/>
      <c r="D6" s="16" t="s">
        <v>12</v>
      </c>
      <c r="K6" s="110" t="s">
        <v>13</v>
      </c>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11" t="s">
        <v>1</v>
      </c>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2" t="e">
        <f>ROUND(AG94,2)</f>
        <v>#REF!</v>
      </c>
      <c r="AL26" s="113"/>
      <c r="AM26" s="113"/>
      <c r="AN26" s="113"/>
      <c r="AO26" s="113"/>
      <c r="AR26" s="19"/>
    </row>
    <row r="27" spans="2:71" s="1" customFormat="1" ht="6.95" customHeight="1" x14ac:dyDescent="0.2">
      <c r="B27" s="19"/>
      <c r="AR27" s="19"/>
    </row>
    <row r="28" spans="2:71" s="1" customFormat="1" ht="12.75" x14ac:dyDescent="0.2">
      <c r="B28" s="19"/>
      <c r="L28" s="114" t="s">
        <v>30</v>
      </c>
      <c r="M28" s="114"/>
      <c r="N28" s="114"/>
      <c r="O28" s="114"/>
      <c r="P28" s="114"/>
      <c r="W28" s="114" t="s">
        <v>31</v>
      </c>
      <c r="X28" s="114"/>
      <c r="Y28" s="114"/>
      <c r="Z28" s="114"/>
      <c r="AA28" s="114"/>
      <c r="AB28" s="114"/>
      <c r="AC28" s="114"/>
      <c r="AD28" s="114"/>
      <c r="AE28" s="114"/>
      <c r="AK28" s="114" t="s">
        <v>32</v>
      </c>
      <c r="AL28" s="114"/>
      <c r="AM28" s="114"/>
      <c r="AN28" s="114"/>
      <c r="AO28" s="114"/>
      <c r="AR28" s="19"/>
    </row>
    <row r="29" spans="2:71" s="2" customFormat="1" ht="14.45" customHeight="1" x14ac:dyDescent="0.2">
      <c r="B29" s="22"/>
      <c r="D29" s="17" t="s">
        <v>33</v>
      </c>
      <c r="F29" s="17" t="s">
        <v>34</v>
      </c>
      <c r="L29" s="117">
        <v>0.2</v>
      </c>
      <c r="M29" s="116"/>
      <c r="N29" s="116"/>
      <c r="O29" s="116"/>
      <c r="P29" s="116"/>
      <c r="W29" s="115" t="e">
        <f>ROUND(AZ94, 2)</f>
        <v>#REF!</v>
      </c>
      <c r="X29" s="116"/>
      <c r="Y29" s="116"/>
      <c r="Z29" s="116"/>
      <c r="AA29" s="116"/>
      <c r="AB29" s="116"/>
      <c r="AC29" s="116"/>
      <c r="AD29" s="116"/>
      <c r="AE29" s="116"/>
      <c r="AK29" s="115" t="e">
        <f>ROUND(AV94, 2)</f>
        <v>#REF!</v>
      </c>
      <c r="AL29" s="116"/>
      <c r="AM29" s="116"/>
      <c r="AN29" s="116"/>
      <c r="AO29" s="116"/>
      <c r="AR29" s="22"/>
    </row>
    <row r="30" spans="2:71" s="2" customFormat="1" ht="14.45" customHeight="1" x14ac:dyDescent="0.2">
      <c r="B30" s="22"/>
      <c r="F30" s="17" t="s">
        <v>35</v>
      </c>
      <c r="L30" s="117">
        <v>0.2</v>
      </c>
      <c r="M30" s="116"/>
      <c r="N30" s="116"/>
      <c r="O30" s="116"/>
      <c r="P30" s="116"/>
      <c r="W30" s="115" t="e">
        <f>ROUND(BA94, 2)</f>
        <v>#REF!</v>
      </c>
      <c r="X30" s="116"/>
      <c r="Y30" s="116"/>
      <c r="Z30" s="116"/>
      <c r="AA30" s="116"/>
      <c r="AB30" s="116"/>
      <c r="AC30" s="116"/>
      <c r="AD30" s="116"/>
      <c r="AE30" s="116"/>
      <c r="AK30" s="115" t="e">
        <f>ROUND(AW94, 2)</f>
        <v>#REF!</v>
      </c>
      <c r="AL30" s="116"/>
      <c r="AM30" s="116"/>
      <c r="AN30" s="116"/>
      <c r="AO30" s="116"/>
      <c r="AR30" s="22"/>
    </row>
    <row r="31" spans="2:71" s="2" customFormat="1" ht="14.45" hidden="1" customHeight="1" x14ac:dyDescent="0.2">
      <c r="B31" s="22"/>
      <c r="F31" s="17" t="s">
        <v>36</v>
      </c>
      <c r="L31" s="117">
        <v>0.2</v>
      </c>
      <c r="M31" s="116"/>
      <c r="N31" s="116"/>
      <c r="O31" s="116"/>
      <c r="P31" s="116"/>
      <c r="W31" s="115" t="e">
        <f>ROUND(BB94, 2)</f>
        <v>#REF!</v>
      </c>
      <c r="X31" s="116"/>
      <c r="Y31" s="116"/>
      <c r="Z31" s="116"/>
      <c r="AA31" s="116"/>
      <c r="AB31" s="116"/>
      <c r="AC31" s="116"/>
      <c r="AD31" s="116"/>
      <c r="AE31" s="116"/>
      <c r="AK31" s="115">
        <v>0</v>
      </c>
      <c r="AL31" s="116"/>
      <c r="AM31" s="116"/>
      <c r="AN31" s="116"/>
      <c r="AO31" s="116"/>
      <c r="AR31" s="22"/>
    </row>
    <row r="32" spans="2:71" s="2" customFormat="1" ht="14.45" hidden="1" customHeight="1" x14ac:dyDescent="0.2">
      <c r="B32" s="22"/>
      <c r="F32" s="17" t="s">
        <v>37</v>
      </c>
      <c r="L32" s="117">
        <v>0.2</v>
      </c>
      <c r="M32" s="116"/>
      <c r="N32" s="116"/>
      <c r="O32" s="116"/>
      <c r="P32" s="116"/>
      <c r="W32" s="115" t="e">
        <f>ROUND(BC94, 2)</f>
        <v>#REF!</v>
      </c>
      <c r="X32" s="116"/>
      <c r="Y32" s="116"/>
      <c r="Z32" s="116"/>
      <c r="AA32" s="116"/>
      <c r="AB32" s="116"/>
      <c r="AC32" s="116"/>
      <c r="AD32" s="116"/>
      <c r="AE32" s="116"/>
      <c r="AK32" s="115">
        <v>0</v>
      </c>
      <c r="AL32" s="116"/>
      <c r="AM32" s="116"/>
      <c r="AN32" s="116"/>
      <c r="AO32" s="116"/>
      <c r="AR32" s="22"/>
    </row>
    <row r="33" spans="2:44" s="2" customFormat="1" ht="14.45" hidden="1" customHeight="1" x14ac:dyDescent="0.2">
      <c r="B33" s="22"/>
      <c r="F33" s="17" t="s">
        <v>38</v>
      </c>
      <c r="L33" s="117">
        <v>0</v>
      </c>
      <c r="M33" s="116"/>
      <c r="N33" s="116"/>
      <c r="O33" s="116"/>
      <c r="P33" s="116"/>
      <c r="W33" s="115" t="e">
        <f>ROUND(BD94, 2)</f>
        <v>#REF!</v>
      </c>
      <c r="X33" s="116"/>
      <c r="Y33" s="116"/>
      <c r="Z33" s="116"/>
      <c r="AA33" s="116"/>
      <c r="AB33" s="116"/>
      <c r="AC33" s="116"/>
      <c r="AD33" s="116"/>
      <c r="AE33" s="116"/>
      <c r="AK33" s="115">
        <v>0</v>
      </c>
      <c r="AL33" s="116"/>
      <c r="AM33" s="116"/>
      <c r="AN33" s="116"/>
      <c r="AO33" s="116"/>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8" t="s">
        <v>41</v>
      </c>
      <c r="Y35" s="139"/>
      <c r="Z35" s="139"/>
      <c r="AA35" s="139"/>
      <c r="AB35" s="139"/>
      <c r="AC35" s="25"/>
      <c r="AD35" s="25"/>
      <c r="AE35" s="25"/>
      <c r="AF35" s="25"/>
      <c r="AG35" s="25"/>
      <c r="AH35" s="25"/>
      <c r="AI35" s="25"/>
      <c r="AJ35" s="25"/>
      <c r="AK35" s="140" t="e">
        <f>SUM(AK26:AK33)</f>
        <v>#REF!</v>
      </c>
      <c r="AL35" s="139"/>
      <c r="AM35" s="139"/>
      <c r="AN35" s="139"/>
      <c r="AO35" s="141"/>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29" t="str">
        <f>K6</f>
        <v>Stavby 2020 2</v>
      </c>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c r="AO85" s="130"/>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31" t="str">
        <f>IF(AN8= "","",AN8)</f>
        <v>8. 7. 2020</v>
      </c>
      <c r="AN87" s="131"/>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2" t="str">
        <f>IF(E17="","",E17)</f>
        <v xml:space="preserve"> </v>
      </c>
      <c r="AN89" s="133"/>
      <c r="AO89" s="133"/>
      <c r="AP89" s="133"/>
      <c r="AR89" s="19"/>
      <c r="AS89" s="134" t="s">
        <v>49</v>
      </c>
      <c r="AT89" s="135"/>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2" t="str">
        <f>IF(E20="","",E20)</f>
        <v xml:space="preserve"> </v>
      </c>
      <c r="AN90" s="133"/>
      <c r="AO90" s="133"/>
      <c r="AP90" s="133"/>
      <c r="AR90" s="19"/>
      <c r="AS90" s="136"/>
      <c r="AT90" s="137"/>
      <c r="BD90" s="40"/>
    </row>
    <row r="91" spans="1:91" s="1" customFormat="1" ht="10.9" customHeight="1" x14ac:dyDescent="0.2">
      <c r="B91" s="19"/>
      <c r="AR91" s="19"/>
      <c r="AS91" s="136"/>
      <c r="AT91" s="137"/>
      <c r="BD91" s="40"/>
    </row>
    <row r="92" spans="1:91" s="1" customFormat="1" ht="29.25" customHeight="1" x14ac:dyDescent="0.2">
      <c r="B92" s="19"/>
      <c r="C92" s="124" t="s">
        <v>50</v>
      </c>
      <c r="D92" s="125"/>
      <c r="E92" s="125"/>
      <c r="F92" s="125"/>
      <c r="G92" s="125"/>
      <c r="H92" s="41"/>
      <c r="I92" s="126" t="s">
        <v>51</v>
      </c>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7" t="s">
        <v>52</v>
      </c>
      <c r="AH92" s="125"/>
      <c r="AI92" s="125"/>
      <c r="AJ92" s="125"/>
      <c r="AK92" s="125"/>
      <c r="AL92" s="125"/>
      <c r="AM92" s="125"/>
      <c r="AN92" s="126" t="s">
        <v>53</v>
      </c>
      <c r="AO92" s="125"/>
      <c r="AP92" s="128"/>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21" t="e">
        <f>ROUND(AG95,2)</f>
        <v>#REF!</v>
      </c>
      <c r="AH94" s="121"/>
      <c r="AI94" s="121"/>
      <c r="AJ94" s="121"/>
      <c r="AK94" s="121"/>
      <c r="AL94" s="121"/>
      <c r="AM94" s="121"/>
      <c r="AN94" s="122" t="e">
        <f>SUM(AG94,AT94)</f>
        <v>#REF!</v>
      </c>
      <c r="AO94" s="122"/>
      <c r="AP94" s="122"/>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20" t="s">
        <v>74</v>
      </c>
      <c r="E95" s="120"/>
      <c r="F95" s="120"/>
      <c r="G95" s="120"/>
      <c r="H95" s="120"/>
      <c r="I95" s="60"/>
      <c r="J95" s="120" t="s">
        <v>75</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18" t="e">
        <f>#REF!</f>
        <v>#REF!</v>
      </c>
      <c r="AH95" s="119"/>
      <c r="AI95" s="119"/>
      <c r="AJ95" s="119"/>
      <c r="AK95" s="119"/>
      <c r="AL95" s="119"/>
      <c r="AM95" s="119"/>
      <c r="AN95" s="118" t="e">
        <f>SUM(AG95,AT95)</f>
        <v>#REF!</v>
      </c>
      <c r="AO95" s="119"/>
      <c r="AP95" s="119"/>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EC22E-E79A-4122-92AC-6AD72AA62596}">
  <sheetPr>
    <pageSetUpPr fitToPage="1"/>
  </sheetPr>
  <dimension ref="A1:I54"/>
  <sheetViews>
    <sheetView showGridLines="0" tabSelected="1" topLeftCell="A4" zoomScale="115" zoomScaleNormal="115" workbookViewId="0">
      <selection activeCell="K15" sqref="K15"/>
    </sheetView>
  </sheetViews>
  <sheetFormatPr defaultColWidth="9.33203125" defaultRowHeight="11.25" x14ac:dyDescent="0.2"/>
  <cols>
    <col min="1" max="1" width="4.1640625" style="75" customWidth="1"/>
    <col min="2" max="2" width="4.33203125" style="75" customWidth="1"/>
    <col min="3" max="3" width="15.33203125" style="75" customWidth="1"/>
    <col min="4" max="4" width="74.83203125" style="75" customWidth="1"/>
    <col min="5" max="5" width="7.5" style="75" customWidth="1"/>
    <col min="6" max="6" width="11.5" style="75" customWidth="1"/>
    <col min="7" max="7" width="14.33203125" style="75" customWidth="1"/>
    <col min="8" max="8" width="18.33203125" style="75" customWidth="1"/>
    <col min="9" max="9" width="19.1640625" style="76" customWidth="1"/>
    <col min="10" max="10" width="12.33203125" style="75" customWidth="1"/>
    <col min="11" max="11" width="16.33203125" style="75" customWidth="1"/>
    <col min="12" max="12" width="12.33203125" style="75" customWidth="1"/>
    <col min="13" max="13" width="15" style="75" customWidth="1"/>
    <col min="14" max="14" width="11" style="75" customWidth="1"/>
    <col min="15" max="15" width="15" style="75" customWidth="1"/>
    <col min="16" max="16" width="16.33203125" style="75" customWidth="1"/>
    <col min="17" max="17" width="11" style="75" customWidth="1"/>
    <col min="18" max="18" width="15" style="75" customWidth="1"/>
    <col min="19" max="19" width="16.33203125" style="75" customWidth="1"/>
    <col min="20" max="21" width="9.33203125" style="75"/>
    <col min="22" max="22" width="12.1640625" style="75" customWidth="1"/>
    <col min="23" max="16384" width="9.33203125" style="75"/>
  </cols>
  <sheetData>
    <row r="1" spans="1:9" ht="24.95" customHeight="1" x14ac:dyDescent="0.2">
      <c r="A1" s="74" t="s">
        <v>138</v>
      </c>
    </row>
    <row r="2" spans="1:9" ht="6.95" customHeight="1" x14ac:dyDescent="0.2"/>
    <row r="3" spans="1:9" ht="6.95" customHeight="1" x14ac:dyDescent="0.2"/>
    <row r="4" spans="1:9" ht="12" customHeight="1" x14ac:dyDescent="0.2">
      <c r="A4" s="67" t="s">
        <v>12</v>
      </c>
      <c r="B4" s="68"/>
      <c r="C4" s="68"/>
      <c r="D4" s="68"/>
      <c r="E4" s="69"/>
      <c r="F4" s="68"/>
      <c r="G4" s="68"/>
      <c r="H4" s="68"/>
      <c r="I4" s="70"/>
    </row>
    <row r="5" spans="1:9" ht="25.5" customHeight="1" x14ac:dyDescent="0.2">
      <c r="A5" s="68"/>
      <c r="B5" s="68"/>
      <c r="C5" s="142" t="s">
        <v>135</v>
      </c>
      <c r="D5" s="143"/>
      <c r="E5" s="143"/>
      <c r="F5" s="143"/>
      <c r="G5" s="68"/>
      <c r="H5" s="68"/>
      <c r="I5" s="70"/>
    </row>
    <row r="6" spans="1:9" ht="12" customHeight="1" x14ac:dyDescent="0.2">
      <c r="A6" s="67" t="s">
        <v>79</v>
      </c>
      <c r="B6" s="68"/>
      <c r="C6" s="142" t="s">
        <v>134</v>
      </c>
      <c r="D6" s="143"/>
      <c r="E6" s="143"/>
      <c r="F6" s="143"/>
      <c r="G6" s="68"/>
      <c r="H6" s="68"/>
      <c r="I6" s="70"/>
    </row>
    <row r="7" spans="1:9" ht="12" customHeight="1" x14ac:dyDescent="0.2">
      <c r="A7" s="67"/>
      <c r="B7" s="68"/>
      <c r="C7" s="142"/>
      <c r="D7" s="143"/>
      <c r="E7" s="143"/>
      <c r="F7" s="143"/>
      <c r="G7" s="68"/>
      <c r="H7" s="68"/>
      <c r="I7" s="70"/>
    </row>
    <row r="8" spans="1:9" ht="6.95" customHeight="1" x14ac:dyDescent="0.2">
      <c r="A8" s="68"/>
      <c r="B8" s="68"/>
      <c r="C8" s="68"/>
      <c r="D8" s="68"/>
      <c r="E8" s="69"/>
      <c r="F8" s="68"/>
      <c r="G8" s="68"/>
      <c r="H8" s="68"/>
      <c r="I8" s="70"/>
    </row>
    <row r="9" spans="1:9" ht="25.9" customHeight="1" x14ac:dyDescent="0.2">
      <c r="A9" s="67" t="s">
        <v>16</v>
      </c>
      <c r="B9" s="68"/>
      <c r="C9" s="68"/>
      <c r="D9" s="71" t="s">
        <v>109</v>
      </c>
      <c r="E9" s="69"/>
      <c r="F9" s="68"/>
      <c r="G9" s="67" t="s">
        <v>18</v>
      </c>
      <c r="H9" s="72">
        <v>44973</v>
      </c>
      <c r="I9" s="70"/>
    </row>
    <row r="10" spans="1:9" ht="8.4499999999999993" customHeight="1" x14ac:dyDescent="0.2">
      <c r="A10" s="68"/>
      <c r="B10" s="68"/>
      <c r="C10" s="68"/>
      <c r="D10" s="73"/>
      <c r="E10" s="69"/>
      <c r="F10" s="68"/>
      <c r="G10" s="68"/>
      <c r="H10" s="68"/>
      <c r="I10" s="70"/>
    </row>
    <row r="11" spans="1:9" ht="15.2" customHeight="1" x14ac:dyDescent="0.2">
      <c r="A11" s="67" t="s">
        <v>20</v>
      </c>
      <c r="B11" s="68"/>
      <c r="C11" s="68"/>
      <c r="D11" s="71" t="s">
        <v>110</v>
      </c>
      <c r="E11" s="69"/>
      <c r="F11" s="68"/>
      <c r="G11" s="67" t="s">
        <v>24</v>
      </c>
      <c r="H11" s="144" t="s">
        <v>94</v>
      </c>
      <c r="I11" s="144"/>
    </row>
    <row r="12" spans="1:9" ht="15.2" customHeight="1" x14ac:dyDescent="0.2">
      <c r="A12" s="67" t="s">
        <v>23</v>
      </c>
      <c r="B12" s="68"/>
      <c r="C12" s="68"/>
      <c r="D12" s="71"/>
      <c r="E12" s="69"/>
      <c r="F12" s="68"/>
      <c r="G12" s="67" t="s">
        <v>27</v>
      </c>
      <c r="H12" s="144" t="s">
        <v>104</v>
      </c>
      <c r="I12" s="144"/>
    </row>
    <row r="13" spans="1:9" ht="10.35" customHeight="1" x14ac:dyDescent="0.2"/>
    <row r="14" spans="1:9" s="79" customFormat="1" ht="29.25" customHeight="1" x14ac:dyDescent="0.2">
      <c r="A14" s="77" t="s">
        <v>81</v>
      </c>
      <c r="B14" s="77" t="s">
        <v>54</v>
      </c>
      <c r="C14" s="77" t="s">
        <v>50</v>
      </c>
      <c r="D14" s="77" t="s">
        <v>51</v>
      </c>
      <c r="E14" s="78" t="s">
        <v>82</v>
      </c>
      <c r="F14" s="77" t="s">
        <v>83</v>
      </c>
      <c r="G14" s="77" t="s">
        <v>84</v>
      </c>
      <c r="H14" s="77" t="s">
        <v>80</v>
      </c>
      <c r="I14" s="77" t="s">
        <v>88</v>
      </c>
    </row>
    <row r="15" spans="1:9" ht="22.9" customHeight="1" x14ac:dyDescent="0.2">
      <c r="A15" s="80"/>
      <c r="B15" s="81"/>
      <c r="C15" s="81"/>
      <c r="D15" s="81"/>
      <c r="E15" s="81"/>
      <c r="F15" s="81"/>
      <c r="G15" s="81"/>
      <c r="H15" s="82"/>
      <c r="I15" s="83"/>
    </row>
    <row r="16" spans="1:9" s="89" customFormat="1" ht="25.9" customHeight="1" x14ac:dyDescent="0.2">
      <c r="A16" s="84"/>
      <c r="B16" s="85"/>
      <c r="C16" s="86"/>
      <c r="D16" s="86" t="s">
        <v>108</v>
      </c>
      <c r="E16" s="84"/>
      <c r="F16" s="84"/>
      <c r="G16" s="84"/>
      <c r="H16" s="87">
        <f>H32+H37+H42+H17</f>
        <v>0</v>
      </c>
      <c r="I16" s="88"/>
    </row>
    <row r="17" spans="1:9" s="95" customFormat="1" ht="22.9" customHeight="1" x14ac:dyDescent="0.2">
      <c r="A17" s="90"/>
      <c r="B17" s="91"/>
      <c r="C17" s="92"/>
      <c r="D17" s="92" t="s">
        <v>113</v>
      </c>
      <c r="E17" s="90"/>
      <c r="F17" s="90"/>
      <c r="G17" s="90"/>
      <c r="H17" s="93">
        <f>SUM(H18:H31)</f>
        <v>0</v>
      </c>
      <c r="I17" s="94"/>
    </row>
    <row r="18" spans="1:9" ht="23.25" customHeight="1" x14ac:dyDescent="0.2">
      <c r="A18" s="96">
        <v>1</v>
      </c>
      <c r="B18" s="96" t="s">
        <v>89</v>
      </c>
      <c r="C18" s="97"/>
      <c r="D18" s="97" t="s">
        <v>114</v>
      </c>
      <c r="E18" s="98" t="s">
        <v>106</v>
      </c>
      <c r="F18" s="99">
        <v>15</v>
      </c>
      <c r="G18" s="99"/>
      <c r="H18" s="99">
        <f t="shared" ref="H18:H31" si="0">ROUND(G18*F18,3)</f>
        <v>0</v>
      </c>
      <c r="I18" s="94"/>
    </row>
    <row r="19" spans="1:9" ht="18" customHeight="1" x14ac:dyDescent="0.2">
      <c r="A19" s="96">
        <v>2</v>
      </c>
      <c r="B19" s="96" t="s">
        <v>89</v>
      </c>
      <c r="C19" s="97"/>
      <c r="D19" s="97" t="s">
        <v>115</v>
      </c>
      <c r="E19" s="98" t="s">
        <v>106</v>
      </c>
      <c r="F19" s="99">
        <v>15</v>
      </c>
      <c r="G19" s="99"/>
      <c r="H19" s="99">
        <f t="shared" si="0"/>
        <v>0</v>
      </c>
      <c r="I19" s="94"/>
    </row>
    <row r="20" spans="1:9" ht="18" customHeight="1" x14ac:dyDescent="0.2">
      <c r="A20" s="96">
        <v>3</v>
      </c>
      <c r="B20" s="96" t="s">
        <v>89</v>
      </c>
      <c r="C20" s="97"/>
      <c r="D20" s="97" t="s">
        <v>116</v>
      </c>
      <c r="E20" s="98" t="s">
        <v>106</v>
      </c>
      <c r="F20" s="99">
        <v>15</v>
      </c>
      <c r="G20" s="99"/>
      <c r="H20" s="99">
        <f t="shared" si="0"/>
        <v>0</v>
      </c>
      <c r="I20" s="94"/>
    </row>
    <row r="21" spans="1:9" ht="18" customHeight="1" x14ac:dyDescent="0.2">
      <c r="A21" s="96">
        <v>4</v>
      </c>
      <c r="B21" s="96" t="s">
        <v>85</v>
      </c>
      <c r="C21" s="97"/>
      <c r="D21" s="97" t="s">
        <v>117</v>
      </c>
      <c r="E21" s="98" t="s">
        <v>106</v>
      </c>
      <c r="F21" s="99">
        <f>F20</f>
        <v>15</v>
      </c>
      <c r="G21" s="99"/>
      <c r="H21" s="99">
        <f>ROUND(G21*F21,3)</f>
        <v>0</v>
      </c>
      <c r="I21" s="94"/>
    </row>
    <row r="22" spans="1:9" ht="18" customHeight="1" x14ac:dyDescent="0.2">
      <c r="A22" s="96">
        <v>5</v>
      </c>
      <c r="B22" s="96" t="s">
        <v>85</v>
      </c>
      <c r="C22" s="97"/>
      <c r="D22" s="97" t="s">
        <v>118</v>
      </c>
      <c r="E22" s="98" t="s">
        <v>106</v>
      </c>
      <c r="F22" s="99">
        <f>SUM(F18:F18)</f>
        <v>15</v>
      </c>
      <c r="G22" s="99"/>
      <c r="H22" s="99">
        <f>ROUND(G22*F22,3)</f>
        <v>0</v>
      </c>
      <c r="I22" s="94"/>
    </row>
    <row r="23" spans="1:9" ht="18" customHeight="1" x14ac:dyDescent="0.2">
      <c r="A23" s="96">
        <v>6</v>
      </c>
      <c r="B23" s="96" t="s">
        <v>89</v>
      </c>
      <c r="C23" s="97"/>
      <c r="D23" s="97" t="s">
        <v>119</v>
      </c>
      <c r="E23" s="98" t="s">
        <v>106</v>
      </c>
      <c r="F23" s="99">
        <f>SUM(F19:F19)</f>
        <v>15</v>
      </c>
      <c r="G23" s="99"/>
      <c r="H23" s="99">
        <f t="shared" si="0"/>
        <v>0</v>
      </c>
      <c r="I23" s="94"/>
    </row>
    <row r="24" spans="1:9" ht="18" customHeight="1" x14ac:dyDescent="0.2">
      <c r="A24" s="96">
        <v>7</v>
      </c>
      <c r="B24" s="96" t="s">
        <v>89</v>
      </c>
      <c r="C24" s="97"/>
      <c r="D24" s="97" t="s">
        <v>120</v>
      </c>
      <c r="E24" s="98" t="s">
        <v>86</v>
      </c>
      <c r="F24" s="99">
        <v>220</v>
      </c>
      <c r="G24" s="99"/>
      <c r="H24" s="99">
        <f t="shared" si="0"/>
        <v>0</v>
      </c>
      <c r="I24" s="94"/>
    </row>
    <row r="25" spans="1:9" ht="18" customHeight="1" x14ac:dyDescent="0.2">
      <c r="A25" s="96">
        <v>8</v>
      </c>
      <c r="B25" s="96" t="s">
        <v>89</v>
      </c>
      <c r="C25" s="97"/>
      <c r="D25" s="97" t="s">
        <v>121</v>
      </c>
      <c r="E25" s="98" t="s">
        <v>86</v>
      </c>
      <c r="F25" s="99">
        <v>30</v>
      </c>
      <c r="G25" s="99"/>
      <c r="H25" s="99">
        <f t="shared" si="0"/>
        <v>0</v>
      </c>
      <c r="I25" s="94"/>
    </row>
    <row r="26" spans="1:9" ht="18" customHeight="1" x14ac:dyDescent="0.2">
      <c r="A26" s="96">
        <v>9</v>
      </c>
      <c r="B26" s="96" t="s">
        <v>89</v>
      </c>
      <c r="C26" s="97"/>
      <c r="D26" s="97" t="s">
        <v>122</v>
      </c>
      <c r="E26" s="98" t="s">
        <v>106</v>
      </c>
      <c r="F26" s="99">
        <v>20</v>
      </c>
      <c r="G26" s="99"/>
      <c r="H26" s="99">
        <f t="shared" si="0"/>
        <v>0</v>
      </c>
      <c r="I26" s="94"/>
    </row>
    <row r="27" spans="1:9" ht="18" customHeight="1" x14ac:dyDescent="0.2">
      <c r="A27" s="96">
        <v>10</v>
      </c>
      <c r="B27" s="96" t="s">
        <v>89</v>
      </c>
      <c r="C27" s="97"/>
      <c r="D27" s="97" t="s">
        <v>123</v>
      </c>
      <c r="E27" s="98" t="s">
        <v>106</v>
      </c>
      <c r="F27" s="99">
        <v>15</v>
      </c>
      <c r="G27" s="99"/>
      <c r="H27" s="99">
        <f t="shared" si="0"/>
        <v>0</v>
      </c>
      <c r="I27" s="94"/>
    </row>
    <row r="28" spans="1:9" ht="18" customHeight="1" x14ac:dyDescent="0.2">
      <c r="A28" s="96">
        <v>11</v>
      </c>
      <c r="B28" s="96" t="s">
        <v>89</v>
      </c>
      <c r="C28" s="97"/>
      <c r="D28" s="97" t="s">
        <v>124</v>
      </c>
      <c r="E28" s="98" t="s">
        <v>106</v>
      </c>
      <c r="F28" s="99">
        <v>15</v>
      </c>
      <c r="G28" s="99"/>
      <c r="H28" s="99">
        <f>ROUND(G28*F28,3)</f>
        <v>0</v>
      </c>
      <c r="I28" s="94"/>
    </row>
    <row r="29" spans="1:9" ht="18" customHeight="1" x14ac:dyDescent="0.2">
      <c r="A29" s="96">
        <v>12</v>
      </c>
      <c r="B29" s="96" t="s">
        <v>89</v>
      </c>
      <c r="C29" s="97"/>
      <c r="D29" s="97" t="s">
        <v>125</v>
      </c>
      <c r="E29" s="98" t="s">
        <v>106</v>
      </c>
      <c r="F29" s="99">
        <v>1</v>
      </c>
      <c r="G29" s="99"/>
      <c r="H29" s="99">
        <f>ROUND(G29*F29,3)</f>
        <v>0</v>
      </c>
      <c r="I29" s="94"/>
    </row>
    <row r="30" spans="1:9" ht="18" customHeight="1" x14ac:dyDescent="0.2">
      <c r="A30" s="96">
        <v>13</v>
      </c>
      <c r="B30" s="96" t="s">
        <v>85</v>
      </c>
      <c r="C30" s="97"/>
      <c r="D30" s="97" t="s">
        <v>126</v>
      </c>
      <c r="E30" s="98" t="s">
        <v>106</v>
      </c>
      <c r="F30" s="99">
        <f>F26+F27+F28</f>
        <v>50</v>
      </c>
      <c r="G30" s="99"/>
      <c r="H30" s="99">
        <f>ROUND(G30*F30,3)</f>
        <v>0</v>
      </c>
      <c r="I30" s="94"/>
    </row>
    <row r="31" spans="1:9" ht="18" customHeight="1" x14ac:dyDescent="0.2">
      <c r="A31" s="96">
        <v>14</v>
      </c>
      <c r="B31" s="96" t="s">
        <v>85</v>
      </c>
      <c r="C31" s="100"/>
      <c r="D31" s="97" t="s">
        <v>127</v>
      </c>
      <c r="E31" s="98" t="s">
        <v>106</v>
      </c>
      <c r="F31" s="99">
        <v>15</v>
      </c>
      <c r="G31" s="99"/>
      <c r="H31" s="99">
        <f t="shared" si="0"/>
        <v>0</v>
      </c>
      <c r="I31" s="94"/>
    </row>
    <row r="32" spans="1:9" s="95" customFormat="1" ht="22.9" customHeight="1" x14ac:dyDescent="0.2">
      <c r="A32" s="90"/>
      <c r="B32" s="91"/>
      <c r="C32" s="92"/>
      <c r="D32" s="92" t="s">
        <v>111</v>
      </c>
      <c r="E32" s="90"/>
      <c r="F32" s="90"/>
      <c r="G32" s="90"/>
      <c r="H32" s="93">
        <f>SUM(H33:H36)</f>
        <v>0</v>
      </c>
      <c r="I32" s="94"/>
    </row>
    <row r="33" spans="1:9" ht="18" customHeight="1" x14ac:dyDescent="0.2">
      <c r="A33" s="96">
        <v>15</v>
      </c>
      <c r="B33" s="96" t="s">
        <v>89</v>
      </c>
      <c r="C33" s="97"/>
      <c r="D33" s="97" t="s">
        <v>137</v>
      </c>
      <c r="E33" s="98" t="s">
        <v>86</v>
      </c>
      <c r="F33" s="99">
        <v>280</v>
      </c>
      <c r="G33" s="99"/>
      <c r="H33" s="99">
        <f t="shared" ref="H33:H36" si="1">ROUND(G33*F33,3)</f>
        <v>0</v>
      </c>
      <c r="I33" s="94"/>
    </row>
    <row r="34" spans="1:9" ht="18" customHeight="1" x14ac:dyDescent="0.2">
      <c r="A34" s="96">
        <v>16</v>
      </c>
      <c r="B34" s="96" t="s">
        <v>89</v>
      </c>
      <c r="C34" s="97"/>
      <c r="D34" s="97" t="s">
        <v>128</v>
      </c>
      <c r="E34" s="98" t="s">
        <v>86</v>
      </c>
      <c r="F34" s="99">
        <v>90</v>
      </c>
      <c r="G34" s="99"/>
      <c r="H34" s="99">
        <f t="shared" si="1"/>
        <v>0</v>
      </c>
      <c r="I34" s="94"/>
    </row>
    <row r="35" spans="1:9" ht="18" customHeight="1" x14ac:dyDescent="0.2">
      <c r="A35" s="96">
        <v>17</v>
      </c>
      <c r="B35" s="96" t="s">
        <v>89</v>
      </c>
      <c r="C35" s="100"/>
      <c r="D35" s="97" t="s">
        <v>129</v>
      </c>
      <c r="E35" s="98" t="s">
        <v>86</v>
      </c>
      <c r="F35" s="99">
        <v>280</v>
      </c>
      <c r="G35" s="99"/>
      <c r="H35" s="99">
        <f t="shared" si="1"/>
        <v>0</v>
      </c>
      <c r="I35" s="94"/>
    </row>
    <row r="36" spans="1:9" ht="24" customHeight="1" x14ac:dyDescent="0.2">
      <c r="A36" s="96">
        <v>18</v>
      </c>
      <c r="B36" s="96" t="s">
        <v>85</v>
      </c>
      <c r="C36" s="100"/>
      <c r="D36" s="97" t="s">
        <v>130</v>
      </c>
      <c r="E36" s="98" t="s">
        <v>86</v>
      </c>
      <c r="F36" s="99">
        <v>280</v>
      </c>
      <c r="G36" s="99"/>
      <c r="H36" s="99">
        <f t="shared" si="1"/>
        <v>0</v>
      </c>
      <c r="I36" s="94"/>
    </row>
    <row r="37" spans="1:9" s="95" customFormat="1" ht="22.9" customHeight="1" x14ac:dyDescent="0.2">
      <c r="A37" s="90"/>
      <c r="B37" s="91"/>
      <c r="C37" s="92"/>
      <c r="D37" s="92" t="s">
        <v>131</v>
      </c>
      <c r="E37" s="90"/>
      <c r="F37" s="90"/>
      <c r="G37" s="90"/>
      <c r="H37" s="93">
        <f>SUM(H38:H41)</f>
        <v>0</v>
      </c>
      <c r="I37" s="94"/>
    </row>
    <row r="38" spans="1:9" ht="18" customHeight="1" x14ac:dyDescent="0.2">
      <c r="A38" s="96">
        <v>19</v>
      </c>
      <c r="B38" s="96" t="s">
        <v>89</v>
      </c>
      <c r="C38" s="100"/>
      <c r="D38" s="97" t="s">
        <v>98</v>
      </c>
      <c r="E38" s="98" t="s">
        <v>86</v>
      </c>
      <c r="F38" s="99">
        <v>220</v>
      </c>
      <c r="G38" s="99"/>
      <c r="H38" s="99">
        <f t="shared" ref="H38:H41" si="2">ROUND(G38*F38,3)</f>
        <v>0</v>
      </c>
      <c r="I38" s="94"/>
    </row>
    <row r="39" spans="1:9" ht="18" customHeight="1" x14ac:dyDescent="0.2">
      <c r="A39" s="96">
        <v>20</v>
      </c>
      <c r="B39" s="96" t="s">
        <v>85</v>
      </c>
      <c r="C39" s="100"/>
      <c r="D39" s="97" t="s">
        <v>136</v>
      </c>
      <c r="E39" s="98" t="s">
        <v>86</v>
      </c>
      <c r="F39" s="99">
        <v>220</v>
      </c>
      <c r="G39" s="99"/>
      <c r="H39" s="99">
        <f t="shared" si="2"/>
        <v>0</v>
      </c>
      <c r="I39" s="94"/>
    </row>
    <row r="40" spans="1:9" ht="18" customHeight="1" x14ac:dyDescent="0.2">
      <c r="A40" s="96">
        <v>21</v>
      </c>
      <c r="B40" s="96" t="s">
        <v>89</v>
      </c>
      <c r="C40" s="100"/>
      <c r="D40" s="97" t="s">
        <v>99</v>
      </c>
      <c r="E40" s="98" t="s">
        <v>103</v>
      </c>
      <c r="F40" s="99">
        <v>17.600000000000001</v>
      </c>
      <c r="G40" s="99"/>
      <c r="H40" s="99">
        <f t="shared" si="2"/>
        <v>0</v>
      </c>
      <c r="I40" s="94"/>
    </row>
    <row r="41" spans="1:9" ht="18" customHeight="1" x14ac:dyDescent="0.2">
      <c r="A41" s="96">
        <v>22</v>
      </c>
      <c r="B41" s="96" t="s">
        <v>85</v>
      </c>
      <c r="C41" s="100"/>
      <c r="D41" s="97" t="s">
        <v>132</v>
      </c>
      <c r="E41" s="98" t="s">
        <v>86</v>
      </c>
      <c r="F41" s="99">
        <v>220</v>
      </c>
      <c r="G41" s="99"/>
      <c r="H41" s="99">
        <f t="shared" si="2"/>
        <v>0</v>
      </c>
      <c r="I41" s="94"/>
    </row>
    <row r="42" spans="1:9" s="95" customFormat="1" ht="22.9" customHeight="1" x14ac:dyDescent="0.2">
      <c r="A42" s="90"/>
      <c r="B42" s="91"/>
      <c r="C42" s="92"/>
      <c r="D42" s="92" t="s">
        <v>112</v>
      </c>
      <c r="E42" s="90"/>
      <c r="F42" s="90"/>
      <c r="G42" s="90"/>
      <c r="H42" s="93">
        <f>SUM(H43:H49)</f>
        <v>0</v>
      </c>
      <c r="I42" s="94"/>
    </row>
    <row r="43" spans="1:9" ht="18" customHeight="1" x14ac:dyDescent="0.2">
      <c r="A43" s="96">
        <v>23</v>
      </c>
      <c r="B43" s="96" t="s">
        <v>85</v>
      </c>
      <c r="C43" s="100"/>
      <c r="D43" s="97" t="s">
        <v>100</v>
      </c>
      <c r="E43" s="98" t="s">
        <v>106</v>
      </c>
      <c r="F43" s="99">
        <v>1</v>
      </c>
      <c r="G43" s="99"/>
      <c r="H43" s="99">
        <f t="shared" ref="H43:H46" si="3">ROUND(G43*F43,3)</f>
        <v>0</v>
      </c>
      <c r="I43" s="94"/>
    </row>
    <row r="44" spans="1:9" ht="18" customHeight="1" x14ac:dyDescent="0.2">
      <c r="A44" s="96">
        <v>24</v>
      </c>
      <c r="B44" s="96" t="s">
        <v>85</v>
      </c>
      <c r="C44" s="100"/>
      <c r="D44" s="97" t="s">
        <v>101</v>
      </c>
      <c r="E44" s="98" t="s">
        <v>87</v>
      </c>
      <c r="F44" s="99">
        <v>3</v>
      </c>
      <c r="G44" s="99"/>
      <c r="H44" s="99">
        <f t="shared" si="3"/>
        <v>0</v>
      </c>
      <c r="I44" s="94"/>
    </row>
    <row r="45" spans="1:9" ht="18" customHeight="1" x14ac:dyDescent="0.2">
      <c r="A45" s="96">
        <v>25</v>
      </c>
      <c r="B45" s="96" t="s">
        <v>85</v>
      </c>
      <c r="C45" s="100"/>
      <c r="D45" s="97" t="s">
        <v>102</v>
      </c>
      <c r="E45" s="98" t="s">
        <v>106</v>
      </c>
      <c r="F45" s="99">
        <v>1</v>
      </c>
      <c r="G45" s="99"/>
      <c r="H45" s="99">
        <f t="shared" si="3"/>
        <v>0</v>
      </c>
      <c r="I45" s="94"/>
    </row>
    <row r="46" spans="1:9" ht="18" customHeight="1" x14ac:dyDescent="0.2">
      <c r="A46" s="96">
        <v>26</v>
      </c>
      <c r="B46" s="96" t="s">
        <v>85</v>
      </c>
      <c r="C46" s="100"/>
      <c r="D46" s="97" t="s">
        <v>90</v>
      </c>
      <c r="E46" s="98" t="s">
        <v>87</v>
      </c>
      <c r="F46" s="99">
        <v>1</v>
      </c>
      <c r="G46" s="99"/>
      <c r="H46" s="99">
        <f t="shared" si="3"/>
        <v>0</v>
      </c>
      <c r="I46" s="94"/>
    </row>
    <row r="47" spans="1:9" ht="18" customHeight="1" x14ac:dyDescent="0.2">
      <c r="A47" s="96">
        <v>27</v>
      </c>
      <c r="B47" s="96" t="s">
        <v>85</v>
      </c>
      <c r="C47" s="100"/>
      <c r="D47" s="97" t="s">
        <v>91</v>
      </c>
      <c r="E47" s="98" t="s">
        <v>95</v>
      </c>
      <c r="F47" s="99">
        <v>3</v>
      </c>
      <c r="G47" s="99"/>
      <c r="H47" s="99">
        <f>ROUND(G47*F47,3)/100</f>
        <v>0</v>
      </c>
      <c r="I47" s="94"/>
    </row>
    <row r="48" spans="1:9" ht="18" customHeight="1" x14ac:dyDescent="0.2">
      <c r="A48" s="96">
        <v>28</v>
      </c>
      <c r="B48" s="96" t="s">
        <v>85</v>
      </c>
      <c r="C48" s="100"/>
      <c r="D48" s="97" t="s">
        <v>93</v>
      </c>
      <c r="E48" s="98" t="s">
        <v>95</v>
      </c>
      <c r="F48" s="99">
        <v>5</v>
      </c>
      <c r="G48" s="99"/>
      <c r="H48" s="99">
        <f>ROUND(G48*F48,3)/100</f>
        <v>0</v>
      </c>
      <c r="I48" s="94"/>
    </row>
    <row r="49" spans="1:9" ht="18" customHeight="1" x14ac:dyDescent="0.2">
      <c r="A49" s="96">
        <v>29</v>
      </c>
      <c r="B49" s="96" t="s">
        <v>85</v>
      </c>
      <c r="C49" s="100"/>
      <c r="D49" s="97" t="s">
        <v>92</v>
      </c>
      <c r="E49" s="98" t="s">
        <v>95</v>
      </c>
      <c r="F49" s="99">
        <v>0.5</v>
      </c>
      <c r="G49" s="99"/>
      <c r="H49" s="99">
        <f>ROUND(G49*F49,3)/100</f>
        <v>0</v>
      </c>
      <c r="I49" s="94"/>
    </row>
    <row r="50" spans="1:9" s="107" customFormat="1" ht="15.75" customHeight="1" x14ac:dyDescent="0.2">
      <c r="A50" s="101"/>
      <c r="B50" s="101"/>
      <c r="C50" s="102"/>
      <c r="D50" s="103" t="s">
        <v>96</v>
      </c>
      <c r="E50" s="104"/>
      <c r="F50" s="105"/>
      <c r="G50" s="105"/>
      <c r="H50" s="105"/>
      <c r="I50" s="106"/>
    </row>
    <row r="51" spans="1:9" s="107" customFormat="1" ht="94.5" customHeight="1" x14ac:dyDescent="0.2">
      <c r="A51" s="101">
        <v>1</v>
      </c>
      <c r="B51" s="101"/>
      <c r="C51" s="102"/>
      <c r="D51" s="103" t="s">
        <v>107</v>
      </c>
      <c r="E51" s="104"/>
      <c r="F51" s="105"/>
      <c r="G51" s="105"/>
      <c r="H51" s="105"/>
      <c r="I51" s="106"/>
    </row>
    <row r="52" spans="1:9" s="107" customFormat="1" ht="46.5" customHeight="1" x14ac:dyDescent="0.2">
      <c r="A52" s="101">
        <v>2</v>
      </c>
      <c r="B52" s="101"/>
      <c r="C52" s="102"/>
      <c r="D52" s="103" t="s">
        <v>97</v>
      </c>
      <c r="E52" s="104"/>
      <c r="F52" s="105"/>
      <c r="G52" s="105"/>
      <c r="H52" s="105"/>
      <c r="I52" s="106"/>
    </row>
    <row r="53" spans="1:9" s="107" customFormat="1" ht="53.25" customHeight="1" x14ac:dyDescent="0.2">
      <c r="A53" s="101">
        <v>3</v>
      </c>
      <c r="B53" s="101"/>
      <c r="C53" s="102"/>
      <c r="D53" s="103" t="s">
        <v>105</v>
      </c>
      <c r="E53" s="104"/>
      <c r="F53" s="105"/>
      <c r="G53" s="105"/>
      <c r="H53" s="105"/>
      <c r="I53" s="106"/>
    </row>
    <row r="54" spans="1:9" s="107" customFormat="1" ht="52.5" customHeight="1" x14ac:dyDescent="0.2">
      <c r="A54" s="101">
        <v>4</v>
      </c>
      <c r="B54" s="101"/>
      <c r="C54" s="102"/>
      <c r="D54" s="103" t="s">
        <v>133</v>
      </c>
      <c r="E54" s="104"/>
      <c r="F54" s="105"/>
      <c r="G54" s="105"/>
      <c r="H54" s="105"/>
      <c r="I54" s="106"/>
    </row>
  </sheetData>
  <autoFilter ref="A14:I49" xr:uid="{00000000-0009-0000-0000-000001000000}"/>
  <mergeCells count="5">
    <mergeCell ref="C5:F5"/>
    <mergeCell ref="C6:F6"/>
    <mergeCell ref="C7:F7"/>
    <mergeCell ref="H11:I11"/>
    <mergeCell ref="H12:I12"/>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SO406</vt:lpstr>
      <vt:lpstr>'Rekapitulácia stavby'!Názvy_tisku</vt:lpstr>
      <vt:lpstr>'SO406'!Názvy_tisku</vt:lpstr>
      <vt:lpstr>'Rekapitulácia stavby'!Oblast_tisku</vt:lpstr>
      <vt:lpstr>'SO406'!Oblast_tisku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buro@the-buro.cz</cp:lastModifiedBy>
  <cp:lastPrinted>2021-05-13T13:41:01Z</cp:lastPrinted>
  <dcterms:created xsi:type="dcterms:W3CDTF">2020-07-11T13:13:01Z</dcterms:created>
  <dcterms:modified xsi:type="dcterms:W3CDTF">2025-03-10T13:17:30Z</dcterms:modified>
</cp:coreProperties>
</file>